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Limits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<sst xmlns="http://schemas.openxmlformats.org/spreadsheetml/2006/main" count="29" uniqueCount="29">
  <si>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Disc</t>
  </si>
  <si>
    <t>r</t>
  </si>
  <si>
    <t>LQ</t>
  </si>
  <si>
    <t>z-alpha</t>
  </si>
  <si>
    <t>S_epsilon</t>
  </si>
  <si>
    <t>Sigma_eta</t>
  </si>
  <si>
    <t>level alpha</t>
  </si>
  <si>
    <t>S_eta</t>
  </si>
  <si>
    <t>L_C</t>
  </si>
  <si>
    <t>Level beta</t>
  </si>
  <si>
    <t>z-beta</t>
  </si>
  <si>
    <t>L_D</t>
  </si>
  <si>
    <t>Calculation of IUPAC Limits using Two-Component Model</t>
  </si>
  <si>
    <t>Standard deviation of measured concentration when true concentration is 0</t>
  </si>
  <si>
    <t>Relative standard deviation at high concentration</t>
  </si>
  <si>
    <t>Sigma_epsilon</t>
  </si>
  <si>
    <t>Standard deviation of response when true concentration is 0</t>
  </si>
  <si>
    <t>Calibration Line Slope</t>
  </si>
  <si>
    <t>Calculate L_Q, limit of quantification</t>
  </si>
  <si>
    <t>Calculate L_D, minimum detectable value</t>
  </si>
  <si>
    <t>Calculate L_C, critical level</t>
  </si>
  <si>
    <t>Criterion</t>
  </si>
  <si>
    <t>This must be positive for L_D to exist</t>
  </si>
  <si>
    <t>Discriminant of the quadratic equation</t>
  </si>
  <si>
    <t>Enter Desired relative standard deviation for L_Q.</t>
  </si>
  <si>
    <t>Enter Desired levels alpha (for L_C) and beta (for L_D).</t>
  </si>
  <si>
    <t>Directions: Enter values for Sigma_epsilon, Sigma_eta and the Calibration Slope.</t>
  </si>
  <si>
    <t>In response units</t>
  </si>
  <si>
    <t>In concentration units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</si>
</sst>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B9" sqref="B9"/>
    </sheetView>
  </sheetViews>
  <sheetFormatPr defaultColWidth="9.140625" defaultRowHeight="12.75"/>
  <cols>
    <col min="1" max="1" width="20.140625" style="0" customWidth="1"/>
  </cols>
  <sheetData>
    <row r="1" ht="12.75">
      <c r="A1" t="s">
        <v>12</v>
      </c>
    </row>
    <row r="3" ht="12.75">
      <c r="A3" t="s">
        <v>26</v>
      </c>
    </row>
    <row r="4" ht="12.75">
      <c r="A4" t="s">
        <v>25</v>
      </c>
    </row>
    <row r="5" ht="12.75">
      <c r="A5" t="s">
        <v>24</v>
      </c>
    </row>
    <row r="7" spans="1:3" ht="12.75">
      <c r="A7" t="s">
        <v>15</v>
      </c>
      <c r="B7" s="2">
        <v>10</v>
      </c>
      <c r="C7" t="s">
        <v>16</v>
      </c>
    </row>
    <row r="8" spans="1:2" ht="12.75">
      <c r="A8" t="s">
        <v>17</v>
      </c>
      <c r="B8" s="2">
        <v>5</v>
      </c>
    </row>
    <row r="9" spans="1:3" ht="12.75">
      <c r="A9" t="s">
        <v>4</v>
      </c>
      <c r="B9">
        <f>B7/B8</f>
        <v>2</v>
      </c>
      <c r="C9" t="s">
        <v>13</v>
      </c>
    </row>
    <row r="10" spans="1:3" ht="12.75">
      <c r="A10" t="s">
        <v>5</v>
      </c>
      <c r="B10" s="2">
        <v>0.1</v>
      </c>
      <c r="C10" t="s">
        <v>14</v>
      </c>
    </row>
    <row r="11" spans="1:2" ht="12.75">
      <c r="A11" t="s">
        <v>7</v>
      </c>
      <c r="B11">
        <f>SQRT(EXP(B10^2)*(EXP(B10^2)-1))</f>
        <v>0.10075302944620396</v>
      </c>
    </row>
    <row r="13" spans="1:3" ht="12.75">
      <c r="A13" t="s">
        <v>6</v>
      </c>
      <c r="B13" s="2">
        <v>0.05</v>
      </c>
      <c r="C13" s="1" t="s">
        <v>20</v>
      </c>
    </row>
    <row r="14" spans="1:2" ht="12.75">
      <c r="A14" t="s">
        <v>3</v>
      </c>
      <c r="B14">
        <f>-NORMINV(B13,0,1)</f>
        <v>1.6448530004709028</v>
      </c>
    </row>
    <row r="15" spans="1:3" ht="12.75">
      <c r="A15" s="1" t="s">
        <v>8</v>
      </c>
      <c r="B15" s="1">
        <f>B14*B7</f>
        <v>16.448530004709028</v>
      </c>
      <c r="C15" t="s">
        <v>27</v>
      </c>
    </row>
    <row r="16" spans="2:3" ht="12.75">
      <c r="B16">
        <f>B15/B8</f>
        <v>3.2897060009418055</v>
      </c>
      <c r="C16" t="s">
        <v>28</v>
      </c>
    </row>
    <row r="18" spans="1:3" ht="12.75">
      <c r="A18" t="s">
        <v>9</v>
      </c>
      <c r="B18" s="2">
        <v>0.05</v>
      </c>
      <c r="C18" s="1" t="s">
        <v>19</v>
      </c>
    </row>
    <row r="19" spans="1:2" ht="12.75">
      <c r="A19" t="s">
        <v>10</v>
      </c>
      <c r="B19">
        <f>-NORMINV(B18,0,1)</f>
        <v>1.6448530004709028</v>
      </c>
    </row>
    <row r="20" spans="1:3" ht="12.75">
      <c r="A20" t="s">
        <v>21</v>
      </c>
      <c r="B20">
        <f>1-B19^2*B11^2</f>
        <v>0.9725355814147223</v>
      </c>
      <c r="C20" t="s">
        <v>22</v>
      </c>
    </row>
    <row r="21" spans="1:3" ht="12.75">
      <c r="A21" t="s">
        <v>0</v>
      </c>
      <c r="B21">
        <f>B14^2-B20*(B14^2-B19^2)</f>
        <v>2.7055413931581316</v>
      </c>
      <c r="C21" t="s">
        <v>23</v>
      </c>
    </row>
    <row r="22" spans="1:2" ht="12.75">
      <c r="A22" s="1" t="s">
        <v>11</v>
      </c>
      <c r="B22" s="1">
        <f>B9*(B14+SQRT(B21))/B20</f>
        <v>6.765214689947602</v>
      </c>
    </row>
    <row r="24" spans="1:3" ht="12.75">
      <c r="A24" t="s">
        <v>1</v>
      </c>
      <c r="B24" s="2">
        <v>0.2</v>
      </c>
      <c r="C24" s="1" t="s">
        <v>18</v>
      </c>
    </row>
    <row r="25" spans="1:2" ht="12.75">
      <c r="A25" s="1" t="s">
        <v>2</v>
      </c>
      <c r="B25" s="1">
        <f>B9/SQRT(B24^2-B11^2)</f>
        <v>11.576209046713975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M. Rocke</dc:creator>
  <cp:keywords/>
  <dc:description/>
  <cp:lastModifiedBy>David M. Rocke</cp:lastModifiedBy>
  <cp:lastPrinted>1999-04-14T03:13:22Z</cp:lastPrinted>
  <dcterms:created xsi:type="dcterms:W3CDTF">1999-04-09T00:39:56Z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